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ส.น.นิมิตรใหม่\ITA\2569\OIT\O10 แผนการใช้จ่ายงบสถานีตำรวจประมาณประจำปี\สน.นิมิตรใหม่\"/>
    </mc:Choice>
  </mc:AlternateContent>
  <xr:revisionPtr revIDLastSave="0" documentId="13_ncr:1_{9025B92B-B7BE-40C8-8F61-C5C9B3E298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Sheet1!$A$1:$I$43</definedName>
    <definedName name="_xlnm.Print_Titles" localSheetId="0">Sheet1!$1:$6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1" l="1"/>
  <c r="F33" i="1"/>
  <c r="E33" i="1"/>
  <c r="E35" i="1" s="1"/>
  <c r="H32" i="1"/>
  <c r="G32" i="1"/>
  <c r="H31" i="1"/>
  <c r="G31" i="1"/>
  <c r="H30" i="1"/>
  <c r="G30" i="1"/>
  <c r="G29" i="1"/>
  <c r="H29" i="1"/>
  <c r="G28" i="1"/>
  <c r="H28" i="1"/>
  <c r="G27" i="1"/>
  <c r="H27" i="1"/>
  <c r="G26" i="1"/>
  <c r="H26" i="1"/>
  <c r="G25" i="1"/>
  <c r="H25" i="1"/>
  <c r="G24" i="1"/>
  <c r="H24" i="1"/>
  <c r="G23" i="1"/>
  <c r="G22" i="1"/>
  <c r="H23" i="1"/>
  <c r="H22" i="1"/>
  <c r="G21" i="1"/>
  <c r="H21" i="1"/>
  <c r="H20" i="1"/>
  <c r="G20" i="1"/>
  <c r="G19" i="1"/>
  <c r="H19" i="1"/>
  <c r="H18" i="1"/>
  <c r="G18" i="1"/>
  <c r="D17" i="1"/>
  <c r="H17" i="1" s="1"/>
  <c r="D16" i="1"/>
  <c r="G16" i="1" s="1"/>
  <c r="D15" i="1"/>
  <c r="H15" i="1" s="1"/>
  <c r="D14" i="1"/>
  <c r="H14" i="1" s="1"/>
  <c r="D13" i="1"/>
  <c r="G13" i="1" s="1"/>
  <c r="D12" i="1"/>
  <c r="G12" i="1" s="1"/>
  <c r="D11" i="1"/>
  <c r="H11" i="1" s="1"/>
  <c r="D10" i="1"/>
  <c r="G10" i="1" s="1"/>
  <c r="D9" i="1"/>
  <c r="G9" i="1" s="1"/>
  <c r="D8" i="1"/>
  <c r="H8" i="1" s="1"/>
  <c r="D33" i="1" l="1"/>
  <c r="H33" i="1" s="1"/>
  <c r="H13" i="1"/>
  <c r="H16" i="1"/>
  <c r="H12" i="1"/>
  <c r="G17" i="1"/>
  <c r="G15" i="1"/>
  <c r="G14" i="1"/>
  <c r="G11" i="1"/>
  <c r="G8" i="1"/>
  <c r="H10" i="1"/>
  <c r="H9" i="1"/>
  <c r="G33" i="1" l="1"/>
</calcChain>
</file>

<file path=xl/sharedStrings.xml><?xml version="1.0" encoding="utf-8"?>
<sst xmlns="http://schemas.openxmlformats.org/spreadsheetml/2006/main" count="102" uniqueCount="53">
  <si>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</si>
  <si>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</si>
  <si>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</si>
  <si>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</si>
  <si>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</si>
  <si>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</si>
  <si>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</si>
  <si>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</si>
  <si>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ไม่มี</t>
  </si>
  <si>
    <t>ไตรมาสที่ 1</t>
  </si>
  <si>
    <t>ไตรมาสที่ 2</t>
  </si>
  <si>
    <t>ต.ค.69 - ธ.ค.68</t>
  </si>
  <si>
    <t>ม.ค.69 - มี.ค.69</t>
  </si>
  <si>
    <t>คงเหลือ</t>
  </si>
  <si>
    <t>1.1 ค่าตอบแทนนอกเวลาราชการ (OT)</t>
  </si>
  <si>
    <t>1.2 ค่าเบี้ยเลี้ยง ที่พัก พาหนะ</t>
  </si>
  <si>
    <t>1.3 ค่าซ่อมแซมยานพาหนะ</t>
  </si>
  <si>
    <t>1.4 ค่าจ้างเหมาบริการ ทำความสะอาด</t>
  </si>
  <si>
    <t>1.5 ค่าน้ำมันรถยนต์ รถยนต์ (สนาม)</t>
  </si>
  <si>
    <t>1.6 ค่าน้ำมันรถยนต์ รถจักรยานยนต์ (สนาม)</t>
  </si>
  <si>
    <t>1.7 ค่าวัสดุสำนักงาน</t>
  </si>
  <si>
    <t>1.8 ค่าวัสดุจราจร</t>
  </si>
  <si>
    <t>1.9 วัสดุอาหาร (ผู้ต้องหา)</t>
  </si>
  <si>
    <t>1.10 ค่าสาธารณูปโภค</t>
  </si>
  <si>
    <t>เป็นไปตามเป้าหมาย</t>
  </si>
  <si>
    <t>โครงการ : ปฏิรูประบบงานตำรวจ
กิจกรรม : การปฏิรูประบบงานสอบสวนและการบังคับใช้กฎหมาย</t>
  </si>
  <si>
    <t>โครงการ : การบังคับใช้กฎหมายอำนวยความยุติธรรม และบริการประชาชน กิจกรรม : การบังคับใช้กฎหมายและบริการประชาชน</t>
  </si>
  <si>
    <t xml:space="preserve">โครงการ : สร้างภูมิคุ้มกันและป้องกันยาเสพติด
กิจกรรม : การสร้างภูมิคุ้มกันในกลุ่มเป้าหมายระดับโรงเรียนประถมศึกษา และมัธยมศึกษาหรือเทียบเท่า งบรายจ่ายอื่น รายการค่าใช้จ่าย
งบรายจ่ายอื่น โครงการตำรวจประสานโรงเรียน </t>
  </si>
  <si>
    <t xml:space="preserve">โครงการ : สร้างภูมิคุ้มกันและป้องกันยาเสพติด
กิจกรรม : การสร้างภูมิคุ้มกันในกลุ่มเป้าหมายระดับโรงเรียนประถมศึกษา และมัธยมศึกษาหรือเทียบเท่า งบรายจ่ายอื่น โครงการดำเนินงานตำบลยั่งยืน </t>
  </si>
  <si>
    <t>โครงการ : ปราบปรามการค้ายาเสพติด  
กิจกรรม : การสกัดกั้น ปราบปราม การผลิต การค้ายาเสพติด
งบรายจ่าอื่น ค่าใช้จ่ายในการปราบปรามนักค้ายาเสพติดและสกัดกั้น การนำเข้า - ส่งออก</t>
  </si>
  <si>
    <t>โครงการ : การบังคับใช้กฎหมายอำนวยความยุติธรรม และบริการประชาชน
กิจกรรม : การมีส่วนร่วมของประชาชนในการป้องกันอาชญากรรม งบรายจ่ายอื่น โครงการสร้างเครือข่ายการมีส่วนร่วมของประชาชนในการแก้ไขปัญหาความเดือนร้อนของประชาชนในระดับสถานีตำรวจ เพื่อสนับสนุนการป้องกันอาชญากรรม</t>
  </si>
  <si>
    <t>โครงการ : การบังคับใช้กฎหมายอำนวยความยุติธรรม และบริการประชาชน
กิจกรรม : การมีส่วนร่วมของประชาชนในการป้องกันอาชญากรรม
งบดำเนินงาน ค่าตอบแทน ใช้สอย และวัสดุ</t>
  </si>
  <si>
    <t xml:space="preserve">โครงการ : การบังคับใช้กฎหมายอำนวยความยุติธรรม และบริการประชาชน
กิจกรรม : การบังคับใช้กฎหมายและบริการประชาชน
รายการค่าเครื่องตรวจวัดแอลกอฮอล์ </t>
  </si>
  <si>
    <t>โครงการ : การบังคับใช้กฎหมายอำนวยความยุติธรรม และบริการประชาชน
กิจกรรม : การบังคับใช้กฎหมายและบริการประชาชน
งบรายจ่ายอื่น โครงการรณรงค์ป้องกันและแก้ไขปัญหาอุบัติเหตุทางถนนช่วงเทศการสำคัญ (ปีใหม่)</t>
  </si>
  <si>
    <t>โครงการ : การบังคับใช้กฎหมายอำนวยความยุติธรรม และบริการประชาชน
กิจกรรม : การบังคับใช้กฎหมายและบริการประชาชน
ค่าน้ำมันเชื้อเพลิงสำหรับรถยนต์เช่า รถยนต์ตู้โดยสาร(ทดแทน)ฯ และรถยนต์เอนกประสงค์ (ทดแทน)</t>
  </si>
  <si>
    <t xml:space="preserve">โครงการ : การบังคับใช้กฎหมายอำนวยความยุติธรรม และบริการประชาชน
กิจกรรม : การบังคับใช้กฎหมายและบริการประชาชน
งบดำเนินงาน ค่าตอบแทน ใช้สอยและวัสดุ เพื่อเป็นค่าเบี้ยเลี้ยงประชุมของ กต.ตร.สน. </t>
  </si>
  <si>
    <t>โครงการ : ปราบปรามการค้ายาเสพติด  
กิจกรรม : สกัดกั้น ปราบปราม การผลิต การค้ายาเสพติด
งบรายจ่ายอื่น รายการค่าใช้จ่ายในการปราบปรามนักค้ายาเสพติด และสกัดกั้น การนำเข้า - ส่งออกยาเสพติด เพื่อเป็นค่าตอบแทนชุดปฏิบัติการปิดล้อมตรวจคนในการดำเนินการปิดล้อมตรวจคนยาเสพติด</t>
  </si>
  <si>
    <t xml:space="preserve">โครงการ : สร้างภูมิคุ้มกันและป้องกันยาเสพติด
กิจกรรม : การสร้างภูมิคุ้มกันในกลุ่มเป้าหมายระดับโรงเรียนประถมศึกษาและมัธยมหรือเทียบเท่า งบรายจ่ายอื่น รายการค่าใช้จ่ายโครงการการศึกษาเพื่อต่อต้านการใช้ยาเสพติดในเด็กนักเรียน (D.A.R.E. ประเทศไทย) สำหรับเป็นค่าตอบแทนการสอนครูตำรวจ D.A.R.E. </t>
  </si>
  <si>
    <t>โครงการ : การบังคับใช้กฎหมายอำนวยความยุติธรรม และบริการประชาชน
กิจกรรม : การบังคับใช้กฎหมายและบริการประชาชน งบกลาง 
เพื่อเป็นค่าใช้จ่ายในการดำเนินการศูนย์ปราบปรามอาชญกรรมทางเทคโนโลยีฯ</t>
  </si>
  <si>
    <t>โครงการ : การถวายความปลอดภัยพระมหากษัตริย์และพระบรมวงศานุวงศ์
กิจกรรม : การถวายความปลอดภัยพระมหากษัตริย์และพระบรมวงศานุวงศ์
เพื่อเป็นค่าใช้จ่ายในการจัดงานกาชาด ประจำปี 2568</t>
  </si>
  <si>
    <t>( ยศพล ภูมิภาค )</t>
  </si>
  <si>
    <t>สว.อก.สน.นิมิตรใหม่</t>
  </si>
  <si>
    <t>พ.ต.อ.</t>
  </si>
  <si>
    <t>( พีรรัฐ โยมา )</t>
  </si>
  <si>
    <t xml:space="preserve">  ผกก.สน.นิมิตรใหม่</t>
  </si>
  <si>
    <t>ผู้ตรวจรายงาน</t>
  </si>
  <si>
    <t>- ทราบ</t>
  </si>
  <si>
    <t>โครงการ : การรักษาความปลอดภัยและอำนวยความสะดวกการจราจร
กิจกรรม : การจัดการแข่งขันกีฬาซีเกมส์ครั้งที่ 33 พ.ศ.2568</t>
  </si>
  <si>
    <t>ประจำปีงบประมาณ พ.ศ. 2569 ไตรมาสที่ 1 - 2 (ต.ค.68 - มี.ค.69) 6 เดือน</t>
  </si>
  <si>
    <t>สถานีตำรวจนครบาลนิมิตรใหม่</t>
  </si>
  <si>
    <t>ยอดรวมผลการเบิกจ่าย ไตรมาสที่ 1 - 2</t>
  </si>
  <si>
    <t xml:space="preserve">                       พ.ต.ท.                      ผู้รายงาน</t>
  </si>
  <si>
    <t xml:space="preserve">รายงานผลการใช้จ่ายงบประมาณ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</si>
</sst>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[$-D07041E]d\ mmm\ yy;@"/>
  </numFmts>
  <fonts count="12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rgb="FF000000"/>
      <name val="TH SarabunIT๙"/>
      <family val="2"/>
    </font>
    <font>
      <b/>
      <sz val="14"/>
      <color theme="1"/>
      <name val="TH SarabunIT๙"/>
      <family val="2"/>
    </font>
    <font>
      <b/>
      <sz val="16"/>
      <name val="TH SarabunIT๙"/>
      <family val="2"/>
    </font>
    <font>
      <sz val="11"/>
      <color theme="1"/>
      <name val="Tahoma"/>
      <family val="2"/>
      <charset val="222"/>
      <scheme val="minor"/>
    </font>
    <font>
      <b/>
      <sz val="16"/>
      <color rgb="FF000000"/>
      <name val="TH SarabunIT๙"/>
      <family val="2"/>
    </font>
    <font>
      <b/>
      <sz val="14"/>
      <name val="TH SarabunIT๙"/>
      <family val="2"/>
    </font>
    <font>
      <b/>
      <sz val="18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65">
    <xf numFmtId="0" fontId="0" fillId="0" borderId="0" xfId="0"/>
    <xf numFmtId="43" fontId="0" fillId="0" borderId="0" xfId="1" applyFont="1"/>
    <xf numFmtId="187" fontId="5" fillId="0" borderId="0" xfId="1" applyNumberFormat="1" applyFont="1" applyFill="1" applyBorder="1"/>
    <xf numFmtId="188" fontId="9" fillId="0" borderId="0" xfId="1" applyNumberFormat="1" applyFont="1" applyFill="1" applyBorder="1" applyAlignment="1">
      <alignment horizontal="center"/>
    </xf>
    <xf numFmtId="43" fontId="4" fillId="0" borderId="0" xfId="1" applyFont="1" applyFill="1" applyBorder="1" applyAlignment="1">
      <alignment horizontal="center"/>
    </xf>
    <xf numFmtId="43" fontId="3" fillId="0" borderId="0" xfId="1" applyFont="1" applyFill="1" applyBorder="1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87" fontId="9" fillId="0" borderId="0" xfId="1" applyNumberFormat="1" applyFont="1" applyFill="1" applyBorder="1" applyAlignment="1">
      <alignment horizontal="right"/>
    </xf>
    <xf numFmtId="187" fontId="9" fillId="0" borderId="0" xfId="1" applyNumberFormat="1" applyFont="1" applyFill="1" applyBorder="1" applyAlignment="1">
      <alignment horizontal="left"/>
    </xf>
    <xf numFmtId="43" fontId="4" fillId="0" borderId="0" xfId="1" applyFont="1" applyFill="1" applyBorder="1" applyAlignment="1">
      <alignment horizontal="left"/>
    </xf>
    <xf numFmtId="189" fontId="9" fillId="0" borderId="0" xfId="1" applyNumberFormat="1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Fill="1"/>
    <xf numFmtId="0" fontId="2" fillId="0" borderId="0" xfId="0" applyFont="1" applyBorder="1" applyAlignment="1">
      <alignment horizontal="center"/>
    </xf>
    <xf numFmtId="0" fontId="9" fillId="0" borderId="0" xfId="0" applyFont="1" applyBorder="1" applyAlignment="1" applyProtection="1">
      <alignment horizontal="right" vertical="center"/>
      <protection locked="0"/>
    </xf>
    <xf numFmtId="2" fontId="6" fillId="0" borderId="0" xfId="0" applyNumberFormat="1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9" fillId="0" borderId="0" xfId="0" applyFont="1" applyFill="1" applyBorder="1" applyAlignment="1" applyProtection="1">
      <alignment horizontal="right" vertical="center"/>
      <protection locked="0"/>
    </xf>
    <xf numFmtId="43" fontId="4" fillId="0" borderId="0" xfId="1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9" fillId="0" borderId="0" xfId="0" applyFont="1" applyBorder="1" applyAlignment="1">
      <alignment horizontal="center"/>
    </xf>
    <xf numFmtId="49" fontId="11" fillId="0" borderId="0" xfId="0" applyNumberFormat="1" applyFont="1" applyBorder="1" applyAlignment="1">
      <alignment horizontal="left"/>
    </xf>
    <xf numFmtId="0" fontId="3" fillId="0" borderId="0" xfId="0" applyFont="1" applyBorder="1"/>
    <xf numFmtId="0" fontId="7" fillId="2" borderId="1" xfId="0" applyFont="1" applyFill="1" applyBorder="1" applyAlignment="1">
      <alignment horizontal="center" vertical="center"/>
    </xf>
    <xf numFmtId="43" fontId="7" fillId="2" borderId="1" xfId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3" fontId="7" fillId="2" borderId="1" xfId="1" applyFont="1" applyFill="1" applyBorder="1" applyAlignment="1">
      <alignment horizontal="center" vertical="center"/>
    </xf>
    <xf numFmtId="0" fontId="7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vertical="center" wrapText="1"/>
    </xf>
    <xf numFmtId="43" fontId="7" fillId="0" borderId="1" xfId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Fill="1" applyBorder="1" applyAlignment="1" applyProtection="1">
      <alignment horizontal="right" vertical="center" wrapText="1"/>
      <protection locked="0"/>
    </xf>
    <xf numFmtId="43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43" fontId="2" fillId="0" borderId="1" xfId="1" applyFont="1" applyFill="1" applyBorder="1" applyAlignment="1" applyProtection="1">
      <alignment horizontal="right"/>
      <protection locked="0"/>
    </xf>
    <xf numFmtId="43" fontId="2" fillId="0" borderId="1" xfId="1" applyFont="1" applyBorder="1" applyAlignment="1">
      <alignment horizont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43" fontId="2" fillId="0" borderId="1" xfId="1" applyFont="1" applyBorder="1" applyAlignment="1" applyProtection="1">
      <alignment vertical="center"/>
      <protection locked="0"/>
    </xf>
    <xf numFmtId="43" fontId="2" fillId="0" borderId="1" xfId="1" applyFont="1" applyBorder="1" applyAlignment="1">
      <alignment vertical="center"/>
    </xf>
    <xf numFmtId="43" fontId="2" fillId="0" borderId="1" xfId="0" applyNumberFormat="1" applyFont="1" applyBorder="1" applyAlignment="1">
      <alignment vertical="center"/>
    </xf>
    <xf numFmtId="43" fontId="2" fillId="0" borderId="1" xfId="1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top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horizontal="right" vertical="center"/>
      <protection locked="0"/>
    </xf>
    <xf numFmtId="43" fontId="4" fillId="2" borderId="1" xfId="1" applyFont="1" applyFill="1" applyBorder="1" applyAlignment="1">
      <alignment horizontal="center"/>
    </xf>
    <xf numFmtId="43" fontId="4" fillId="2" borderId="1" xfId="1" applyFont="1" applyFill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2" borderId="6" xfId="0" applyFont="1" applyFill="1" applyBorder="1" applyAlignment="1" applyProtection="1">
      <alignment horizontal="left" vertical="center"/>
      <protection locked="0"/>
    </xf>
    <xf numFmtId="43" fontId="4" fillId="2" borderId="5" xfId="1" applyFont="1" applyFill="1" applyBorder="1" applyAlignment="1">
      <alignment horizontal="left" vertical="center"/>
    </xf>
    <xf numFmtId="43" fontId="4" fillId="2" borderId="6" xfId="1" applyFont="1" applyFill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1913467</xdr:colOff>
      <xdr:row>38</xdr:row>
      <xdr:rowOff>203755</xdr:rowOff>
    </xdr:from>
    <xdr:to>
      <xdr:col>1</xdr:col>
      <xdr:colOff>2446867</xdr:colOff>
      <xdr:row>40</xdr:row>
      <xdr:rowOff>25402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71CDF7B-2F79-D8A4-20C7-A1D539EC1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0" y="22166288"/>
          <a:ext cx="533400" cy="329647"/>
        </a:xfrm>
        <a:prstGeom prst="rect">
          <a:avLst/>
        </a:prstGeom>
      </xdr:spPr>
    </xdr:pic>
    <xdr:clientData/>
  </xdr:twoCellAnchor>
  <xdr:twoCellAnchor>
    <xdr:from>
      <xdr:col>5</xdr:col>
      <xdr:colOff>249767</xdr:colOff>
      <xdr:row>37</xdr:row>
      <xdr:rowOff>190500</xdr:rowOff>
    </xdr:from>
    <xdr:to>
      <xdr:col>6</xdr:col>
      <xdr:colOff>386927</xdr:colOff>
      <xdr:row>39</xdr:row>
      <xdr:rowOff>237067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9E4CBC0-602B-5399-C247-F8B2CA131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8567" y="21899033"/>
          <a:ext cx="1330960" cy="5545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0"/>
  <sheetViews>
    <sheetView tabSelected="1" view="pageBreakPreview" topLeftCell="A28" zoomScale="60" zoomScaleNormal="100" workbookViewId="0">
      <selection activeCell="C40" sqref="C40"/>
    </sheetView>
  </sheetViews>
  <sheetFormatPr defaultRowHeight="13.8" x14ac:dyDescent="0.25"/>
  <cols>
    <col min="1" max="1" width="4.8984375" customWidth="1"/>
    <col min="2" max="2" width="56.19921875" style="10" customWidth="1"/>
    <col min="3" max="3" width="16.09765625" customWidth="1"/>
    <col min="4" max="4" width="16.19921875" style="1" customWidth="1"/>
    <col min="5" max="7" width="15.69921875" style="1" customWidth="1"/>
    <col min="8" max="8" width="9.3984375" customWidth="1"/>
    <col min="9" max="9" width="15.8984375" style="7" customWidth="1"/>
  </cols>
  <sheetData>
    <row r="1" spans="1:9" ht="23.25" customHeight="1" x14ac:dyDescent="0.25">
      <c r="A1" s="15" t="s">
        <v>52</v>
      </c>
      <c r="B1" s="15"/>
      <c r="C1" s="15"/>
      <c r="D1" s="15"/>
      <c r="E1" s="15"/>
      <c r="F1" s="15"/>
      <c r="G1" s="15"/>
      <c r="H1" s="15"/>
      <c r="I1" s="15"/>
    </row>
    <row r="2" spans="1:9" ht="23.25" customHeight="1" x14ac:dyDescent="0.25">
      <c r="A2" s="15" t="s">
        <v>49</v>
      </c>
      <c r="B2" s="15"/>
      <c r="C2" s="15"/>
      <c r="D2" s="15"/>
      <c r="E2" s="15"/>
      <c r="F2" s="15"/>
      <c r="G2" s="15"/>
      <c r="H2" s="15"/>
      <c r="I2" s="15"/>
    </row>
    <row r="3" spans="1:9" ht="24.75" customHeight="1" thickBot="1" x14ac:dyDescent="0.3">
      <c r="A3" s="15" t="s">
        <v>48</v>
      </c>
      <c r="B3" s="15"/>
      <c r="C3" s="15"/>
      <c r="D3" s="15"/>
      <c r="E3" s="15"/>
      <c r="F3" s="15"/>
      <c r="G3" s="15"/>
      <c r="H3" s="15"/>
      <c r="I3" s="15"/>
    </row>
    <row r="4" spans="1:9" ht="23.1" customHeight="1" thickBot="1" x14ac:dyDescent="0.3">
      <c r="A4" s="29" t="s">
        <v>0</v>
      </c>
      <c r="B4" s="29" t="s">
        <v>7</v>
      </c>
      <c r="C4" s="29" t="s">
        <v>2</v>
      </c>
      <c r="D4" s="30" t="s">
        <v>3</v>
      </c>
      <c r="E4" s="30" t="s">
        <v>4</v>
      </c>
      <c r="F4" s="30"/>
      <c r="G4" s="30" t="s">
        <v>13</v>
      </c>
      <c r="H4" s="31" t="s">
        <v>5</v>
      </c>
      <c r="I4" s="31" t="s">
        <v>6</v>
      </c>
    </row>
    <row r="5" spans="1:9" ht="23.1" customHeight="1" thickBot="1" x14ac:dyDescent="0.3">
      <c r="A5" s="29"/>
      <c r="B5" s="29"/>
      <c r="C5" s="29"/>
      <c r="D5" s="30"/>
      <c r="E5" s="32" t="s">
        <v>9</v>
      </c>
      <c r="F5" s="32" t="s">
        <v>10</v>
      </c>
      <c r="G5" s="30"/>
      <c r="H5" s="31"/>
      <c r="I5" s="31"/>
    </row>
    <row r="6" spans="1:9" ht="23.1" customHeight="1" thickBot="1" x14ac:dyDescent="0.3">
      <c r="A6" s="29"/>
      <c r="B6" s="29"/>
      <c r="C6" s="29"/>
      <c r="D6" s="30"/>
      <c r="E6" s="32" t="s">
        <v>11</v>
      </c>
      <c r="F6" s="32" t="s">
        <v>12</v>
      </c>
      <c r="G6" s="30"/>
      <c r="H6" s="31"/>
      <c r="I6" s="31"/>
    </row>
    <row r="7" spans="1:9" ht="46.2" customHeight="1" thickBot="1" x14ac:dyDescent="0.3">
      <c r="A7" s="60">
        <v>1</v>
      </c>
      <c r="B7" s="33" t="s">
        <v>26</v>
      </c>
      <c r="C7" s="34"/>
      <c r="D7" s="35"/>
      <c r="E7" s="35"/>
      <c r="F7" s="35"/>
      <c r="G7" s="35"/>
      <c r="H7" s="36"/>
      <c r="I7" s="36"/>
    </row>
    <row r="8" spans="1:9" ht="19.95" customHeight="1" thickBot="1" x14ac:dyDescent="0.45">
      <c r="A8" s="59"/>
      <c r="B8" s="37" t="s">
        <v>14</v>
      </c>
      <c r="C8" s="38" t="s">
        <v>24</v>
      </c>
      <c r="D8" s="39">
        <f>924000+462000+462000</f>
        <v>1848000</v>
      </c>
      <c r="E8" s="39">
        <v>465050</v>
      </c>
      <c r="F8" s="39">
        <v>471920</v>
      </c>
      <c r="G8" s="39">
        <f>D8-(E8+F8)</f>
        <v>911030</v>
      </c>
      <c r="H8" s="40">
        <f>(E8+F8)*100/D8</f>
        <v>50.70183982683983</v>
      </c>
      <c r="I8" s="41" t="s">
        <v>8</v>
      </c>
    </row>
    <row r="9" spans="1:9" ht="19.95" customHeight="1" thickBot="1" x14ac:dyDescent="0.45">
      <c r="A9" s="59"/>
      <c r="B9" s="37" t="s">
        <v>15</v>
      </c>
      <c r="C9" s="38" t="s">
        <v>24</v>
      </c>
      <c r="D9" s="39">
        <f>81600+40800+40800</f>
        <v>163200</v>
      </c>
      <c r="E9" s="39">
        <v>40900</v>
      </c>
      <c r="F9" s="39">
        <v>40800</v>
      </c>
      <c r="G9" s="39">
        <f t="shared" ref="G9:G32" si="0">D9-(E9+F9)</f>
        <v>81500</v>
      </c>
      <c r="H9" s="40">
        <f t="shared" ref="H9:H33" si="1">(E9+F9)*100/D9</f>
        <v>50.061274509803923</v>
      </c>
      <c r="I9" s="41" t="s">
        <v>8</v>
      </c>
    </row>
    <row r="10" spans="1:9" ht="19.95" customHeight="1" thickBot="1" x14ac:dyDescent="0.45">
      <c r="A10" s="59"/>
      <c r="B10" s="37" t="s">
        <v>16</v>
      </c>
      <c r="C10" s="38" t="s">
        <v>24</v>
      </c>
      <c r="D10" s="39">
        <f>18100+9000+9100</f>
        <v>36200</v>
      </c>
      <c r="E10" s="39">
        <v>9500</v>
      </c>
      <c r="F10" s="39">
        <v>9600</v>
      </c>
      <c r="G10" s="39">
        <f t="shared" si="0"/>
        <v>17100</v>
      </c>
      <c r="H10" s="40">
        <f t="shared" si="1"/>
        <v>52.762430939226519</v>
      </c>
      <c r="I10" s="41" t="s">
        <v>8</v>
      </c>
    </row>
    <row r="11" spans="1:9" ht="19.95" customHeight="1" thickBot="1" x14ac:dyDescent="0.45">
      <c r="A11" s="59"/>
      <c r="B11" s="37" t="s">
        <v>17</v>
      </c>
      <c r="C11" s="38" t="s">
        <v>24</v>
      </c>
      <c r="D11" s="39">
        <f>40100+20000+20100</f>
        <v>80200</v>
      </c>
      <c r="E11" s="39">
        <v>20500</v>
      </c>
      <c r="F11" s="39">
        <v>20500</v>
      </c>
      <c r="G11" s="39">
        <f t="shared" si="0"/>
        <v>39200</v>
      </c>
      <c r="H11" s="40">
        <f t="shared" si="1"/>
        <v>51.122194513715712</v>
      </c>
      <c r="I11" s="41" t="s">
        <v>8</v>
      </c>
    </row>
    <row r="12" spans="1:9" ht="19.95" customHeight="1" thickBot="1" x14ac:dyDescent="0.45">
      <c r="A12" s="59"/>
      <c r="B12" s="37" t="s">
        <v>18</v>
      </c>
      <c r="C12" s="38" t="s">
        <v>24</v>
      </c>
      <c r="D12" s="39">
        <f>417500+208750+208750</f>
        <v>835000</v>
      </c>
      <c r="E12" s="39">
        <v>205308.86</v>
      </c>
      <c r="F12" s="39">
        <v>219550.73</v>
      </c>
      <c r="G12" s="39">
        <f t="shared" si="0"/>
        <v>410140.41000000003</v>
      </c>
      <c r="H12" s="40">
        <f t="shared" si="1"/>
        <v>50.881388023952098</v>
      </c>
      <c r="I12" s="41" t="s">
        <v>8</v>
      </c>
    </row>
    <row r="13" spans="1:9" ht="19.95" customHeight="1" thickBot="1" x14ac:dyDescent="0.45">
      <c r="A13" s="59"/>
      <c r="B13" s="37" t="s">
        <v>19</v>
      </c>
      <c r="C13" s="38" t="s">
        <v>24</v>
      </c>
      <c r="D13" s="39">
        <f>723700+361850+361750</f>
        <v>1447300</v>
      </c>
      <c r="E13" s="39">
        <v>375420</v>
      </c>
      <c r="F13" s="39">
        <v>352900</v>
      </c>
      <c r="G13" s="39">
        <f t="shared" si="0"/>
        <v>718980</v>
      </c>
      <c r="H13" s="40">
        <f t="shared" si="1"/>
        <v>50.322669798935948</v>
      </c>
      <c r="I13" s="41" t="s">
        <v>8</v>
      </c>
    </row>
    <row r="14" spans="1:9" ht="19.95" customHeight="1" thickBot="1" x14ac:dyDescent="0.45">
      <c r="A14" s="59"/>
      <c r="B14" s="37" t="s">
        <v>20</v>
      </c>
      <c r="C14" s="38" t="s">
        <v>24</v>
      </c>
      <c r="D14" s="39">
        <f>7000*2</f>
        <v>14000</v>
      </c>
      <c r="E14" s="39">
        <v>3500</v>
      </c>
      <c r="F14" s="39">
        <v>3500</v>
      </c>
      <c r="G14" s="39">
        <f t="shared" si="0"/>
        <v>7000</v>
      </c>
      <c r="H14" s="40">
        <f t="shared" si="1"/>
        <v>50</v>
      </c>
      <c r="I14" s="41" t="s">
        <v>8</v>
      </c>
    </row>
    <row r="15" spans="1:9" ht="19.95" customHeight="1" thickBot="1" x14ac:dyDescent="0.45">
      <c r="A15" s="59"/>
      <c r="B15" s="37" t="s">
        <v>21</v>
      </c>
      <c r="C15" s="38" t="s">
        <v>24</v>
      </c>
      <c r="D15" s="42">
        <f>5000*2</f>
        <v>10000</v>
      </c>
      <c r="E15" s="42">
        <v>2500</v>
      </c>
      <c r="F15" s="42">
        <v>2500</v>
      </c>
      <c r="G15" s="39">
        <f t="shared" si="0"/>
        <v>5000</v>
      </c>
      <c r="H15" s="40">
        <f t="shared" si="1"/>
        <v>50</v>
      </c>
      <c r="I15" s="41" t="s">
        <v>8</v>
      </c>
    </row>
    <row r="16" spans="1:9" ht="19.95" customHeight="1" thickBot="1" x14ac:dyDescent="0.45">
      <c r="A16" s="59"/>
      <c r="B16" s="37" t="s">
        <v>22</v>
      </c>
      <c r="C16" s="38" t="s">
        <v>24</v>
      </c>
      <c r="D16" s="42">
        <f>19500+9700+9700</f>
        <v>38900</v>
      </c>
      <c r="E16" s="42">
        <v>13250</v>
      </c>
      <c r="F16" s="42">
        <v>12725</v>
      </c>
      <c r="G16" s="39">
        <f t="shared" si="0"/>
        <v>12925</v>
      </c>
      <c r="H16" s="40">
        <f t="shared" si="1"/>
        <v>66.773778920308487</v>
      </c>
      <c r="I16" s="41" t="s">
        <v>8</v>
      </c>
    </row>
    <row r="17" spans="1:9" ht="19.95" customHeight="1" thickBot="1" x14ac:dyDescent="0.45">
      <c r="A17" s="58"/>
      <c r="B17" s="37" t="s">
        <v>23</v>
      </c>
      <c r="C17" s="38" t="s">
        <v>24</v>
      </c>
      <c r="D17" s="42">
        <f>218400+109200+109300</f>
        <v>436900</v>
      </c>
      <c r="E17" s="42">
        <v>164324.09</v>
      </c>
      <c r="F17" s="43">
        <v>113421.68</v>
      </c>
      <c r="G17" s="39">
        <f t="shared" si="0"/>
        <v>159154.22999999998</v>
      </c>
      <c r="H17" s="40">
        <f t="shared" si="1"/>
        <v>63.571931792172123</v>
      </c>
      <c r="I17" s="41" t="s">
        <v>8</v>
      </c>
    </row>
    <row r="18" spans="1:9" ht="45" customHeight="1" thickBot="1" x14ac:dyDescent="0.3">
      <c r="A18" s="44">
        <v>2</v>
      </c>
      <c r="B18" s="45" t="s">
        <v>25</v>
      </c>
      <c r="C18" s="38" t="s">
        <v>24</v>
      </c>
      <c r="D18" s="46">
        <v>175500</v>
      </c>
      <c r="E18" s="46">
        <v>44800</v>
      </c>
      <c r="F18" s="47">
        <v>43600</v>
      </c>
      <c r="G18" s="39">
        <f t="shared" si="0"/>
        <v>87100</v>
      </c>
      <c r="H18" s="48">
        <f t="shared" si="1"/>
        <v>50.370370370370374</v>
      </c>
      <c r="I18" s="49" t="s">
        <v>8</v>
      </c>
    </row>
    <row r="19" spans="1:9" s="6" customFormat="1" ht="90" customHeight="1" thickBot="1" x14ac:dyDescent="0.3">
      <c r="A19" s="50">
        <v>3</v>
      </c>
      <c r="B19" s="45" t="s">
        <v>27</v>
      </c>
      <c r="C19" s="38" t="s">
        <v>24</v>
      </c>
      <c r="D19" s="47">
        <v>4670</v>
      </c>
      <c r="E19" s="49">
        <v>2140</v>
      </c>
      <c r="F19" s="47">
        <v>1140</v>
      </c>
      <c r="G19" s="39">
        <f t="shared" si="0"/>
        <v>1390</v>
      </c>
      <c r="H19" s="48">
        <f t="shared" si="1"/>
        <v>70.235546038543902</v>
      </c>
      <c r="I19" s="49" t="s">
        <v>8</v>
      </c>
    </row>
    <row r="20" spans="1:9" ht="90" customHeight="1" thickBot="1" x14ac:dyDescent="0.3">
      <c r="A20" s="44">
        <v>4</v>
      </c>
      <c r="B20" s="45" t="s">
        <v>28</v>
      </c>
      <c r="C20" s="38" t="s">
        <v>24</v>
      </c>
      <c r="D20" s="47">
        <v>78000</v>
      </c>
      <c r="E20" s="49">
        <v>39000</v>
      </c>
      <c r="F20" s="47">
        <v>15720</v>
      </c>
      <c r="G20" s="39">
        <f t="shared" si="0"/>
        <v>23280</v>
      </c>
      <c r="H20" s="48">
        <f t="shared" si="1"/>
        <v>70.15384615384616</v>
      </c>
      <c r="I20" s="49" t="s">
        <v>8</v>
      </c>
    </row>
    <row r="21" spans="1:9" ht="90" customHeight="1" thickBot="1" x14ac:dyDescent="0.3">
      <c r="A21" s="44">
        <v>5</v>
      </c>
      <c r="B21" s="45" t="s">
        <v>29</v>
      </c>
      <c r="C21" s="38" t="s">
        <v>24</v>
      </c>
      <c r="D21" s="47">
        <v>10350</v>
      </c>
      <c r="E21" s="49">
        <v>3500</v>
      </c>
      <c r="F21" s="47">
        <v>3400</v>
      </c>
      <c r="G21" s="39">
        <f t="shared" si="0"/>
        <v>3450</v>
      </c>
      <c r="H21" s="48">
        <f t="shared" si="1"/>
        <v>66.666666666666671</v>
      </c>
      <c r="I21" s="49" t="s">
        <v>8</v>
      </c>
    </row>
    <row r="22" spans="1:9" ht="90" customHeight="1" thickBot="1" x14ac:dyDescent="0.3">
      <c r="A22" s="44">
        <v>6</v>
      </c>
      <c r="B22" s="51" t="s">
        <v>30</v>
      </c>
      <c r="C22" s="38" t="s">
        <v>24</v>
      </c>
      <c r="D22" s="47">
        <v>15000</v>
      </c>
      <c r="E22" s="49">
        <v>15000</v>
      </c>
      <c r="F22" s="47">
        <v>0</v>
      </c>
      <c r="G22" s="39">
        <f t="shared" si="0"/>
        <v>0</v>
      </c>
      <c r="H22" s="48">
        <f t="shared" si="1"/>
        <v>100</v>
      </c>
      <c r="I22" s="49" t="s">
        <v>8</v>
      </c>
    </row>
    <row r="23" spans="1:9" ht="90" customHeight="1" thickBot="1" x14ac:dyDescent="0.3">
      <c r="A23" s="44">
        <v>7</v>
      </c>
      <c r="B23" s="33" t="s">
        <v>31</v>
      </c>
      <c r="C23" s="38" t="s">
        <v>24</v>
      </c>
      <c r="D23" s="47">
        <v>76100</v>
      </c>
      <c r="E23" s="49">
        <v>19100</v>
      </c>
      <c r="F23" s="47">
        <v>19000</v>
      </c>
      <c r="G23" s="39">
        <f t="shared" si="0"/>
        <v>38000</v>
      </c>
      <c r="H23" s="48">
        <f t="shared" si="1"/>
        <v>50.065703022339029</v>
      </c>
      <c r="I23" s="49" t="s">
        <v>8</v>
      </c>
    </row>
    <row r="24" spans="1:9" ht="90" customHeight="1" thickBot="1" x14ac:dyDescent="0.3">
      <c r="A24" s="44">
        <v>8</v>
      </c>
      <c r="B24" s="33" t="s">
        <v>32</v>
      </c>
      <c r="C24" s="38" t="s">
        <v>24</v>
      </c>
      <c r="D24" s="47">
        <v>3326</v>
      </c>
      <c r="E24" s="49">
        <v>3326</v>
      </c>
      <c r="F24" s="47">
        <v>0</v>
      </c>
      <c r="G24" s="39">
        <f t="shared" si="0"/>
        <v>0</v>
      </c>
      <c r="H24" s="48">
        <f t="shared" si="1"/>
        <v>100</v>
      </c>
      <c r="I24" s="49" t="s">
        <v>8</v>
      </c>
    </row>
    <row r="25" spans="1:9" ht="90" customHeight="1" thickBot="1" x14ac:dyDescent="0.3">
      <c r="A25" s="44">
        <v>9</v>
      </c>
      <c r="B25" s="33" t="s">
        <v>33</v>
      </c>
      <c r="C25" s="38" t="s">
        <v>24</v>
      </c>
      <c r="D25" s="47">
        <v>33600</v>
      </c>
      <c r="E25" s="49">
        <v>33600</v>
      </c>
      <c r="F25" s="47">
        <v>0</v>
      </c>
      <c r="G25" s="39">
        <f t="shared" si="0"/>
        <v>0</v>
      </c>
      <c r="H25" s="48">
        <f t="shared" si="1"/>
        <v>100</v>
      </c>
      <c r="I25" s="49" t="s">
        <v>8</v>
      </c>
    </row>
    <row r="26" spans="1:9" ht="90" customHeight="1" thickBot="1" x14ac:dyDescent="0.3">
      <c r="A26" s="44">
        <v>10</v>
      </c>
      <c r="B26" s="33" t="s">
        <v>34</v>
      </c>
      <c r="C26" s="38" t="s">
        <v>24</v>
      </c>
      <c r="D26" s="47">
        <v>60000</v>
      </c>
      <c r="E26" s="49">
        <v>30000</v>
      </c>
      <c r="F26" s="47">
        <v>30000</v>
      </c>
      <c r="G26" s="39">
        <f t="shared" si="0"/>
        <v>0</v>
      </c>
      <c r="H26" s="48">
        <f t="shared" si="1"/>
        <v>100</v>
      </c>
      <c r="I26" s="49" t="s">
        <v>8</v>
      </c>
    </row>
    <row r="27" spans="1:9" ht="90" customHeight="1" thickBot="1" x14ac:dyDescent="0.3">
      <c r="A27" s="44">
        <v>11</v>
      </c>
      <c r="B27" s="33" t="s">
        <v>35</v>
      </c>
      <c r="C27" s="38" t="s">
        <v>24</v>
      </c>
      <c r="D27" s="47">
        <v>2000</v>
      </c>
      <c r="E27" s="49">
        <v>2000</v>
      </c>
      <c r="F27" s="47">
        <v>0</v>
      </c>
      <c r="G27" s="39">
        <f t="shared" si="0"/>
        <v>0</v>
      </c>
      <c r="H27" s="47">
        <f t="shared" si="1"/>
        <v>100</v>
      </c>
      <c r="I27" s="49" t="s">
        <v>8</v>
      </c>
    </row>
    <row r="28" spans="1:9" ht="90" customHeight="1" thickBot="1" x14ac:dyDescent="0.3">
      <c r="A28" s="44">
        <v>12</v>
      </c>
      <c r="B28" s="52" t="s">
        <v>36</v>
      </c>
      <c r="C28" s="38" t="s">
        <v>24</v>
      </c>
      <c r="D28" s="47">
        <v>10000</v>
      </c>
      <c r="E28" s="49">
        <v>10000</v>
      </c>
      <c r="F28" s="47">
        <v>0</v>
      </c>
      <c r="G28" s="49">
        <f t="shared" si="0"/>
        <v>0</v>
      </c>
      <c r="H28" s="47">
        <f t="shared" si="1"/>
        <v>100</v>
      </c>
      <c r="I28" s="49" t="s">
        <v>8</v>
      </c>
    </row>
    <row r="29" spans="1:9" ht="90" customHeight="1" thickBot="1" x14ac:dyDescent="0.3">
      <c r="A29" s="44">
        <v>13</v>
      </c>
      <c r="B29" s="52" t="s">
        <v>37</v>
      </c>
      <c r="C29" s="38" t="s">
        <v>24</v>
      </c>
      <c r="D29" s="47">
        <v>37000</v>
      </c>
      <c r="E29" s="49">
        <v>7800</v>
      </c>
      <c r="F29" s="47">
        <v>13600</v>
      </c>
      <c r="G29" s="49">
        <f t="shared" si="0"/>
        <v>15600</v>
      </c>
      <c r="H29" s="47">
        <f t="shared" si="1"/>
        <v>57.837837837837839</v>
      </c>
      <c r="I29" s="49" t="s">
        <v>8</v>
      </c>
    </row>
    <row r="30" spans="1:9" ht="90" customHeight="1" thickBot="1" x14ac:dyDescent="0.3">
      <c r="A30" s="44">
        <v>14</v>
      </c>
      <c r="B30" s="33" t="s">
        <v>38</v>
      </c>
      <c r="C30" s="38" t="s">
        <v>24</v>
      </c>
      <c r="D30" s="47">
        <v>7200</v>
      </c>
      <c r="E30" s="49">
        <v>0</v>
      </c>
      <c r="F30" s="47">
        <v>0</v>
      </c>
      <c r="G30" s="49">
        <f t="shared" si="0"/>
        <v>7200</v>
      </c>
      <c r="H30" s="47">
        <f t="shared" si="1"/>
        <v>0</v>
      </c>
      <c r="I30" s="49" t="s">
        <v>8</v>
      </c>
    </row>
    <row r="31" spans="1:9" ht="90" customHeight="1" thickBot="1" x14ac:dyDescent="0.3">
      <c r="A31" s="44">
        <v>15</v>
      </c>
      <c r="B31" s="33" t="s">
        <v>39</v>
      </c>
      <c r="C31" s="38" t="s">
        <v>24</v>
      </c>
      <c r="D31" s="47">
        <v>1020</v>
      </c>
      <c r="E31" s="49">
        <v>1020</v>
      </c>
      <c r="F31" s="47">
        <v>0</v>
      </c>
      <c r="G31" s="49">
        <f t="shared" si="0"/>
        <v>0</v>
      </c>
      <c r="H31" s="47">
        <f t="shared" si="1"/>
        <v>100</v>
      </c>
      <c r="I31" s="49" t="s">
        <v>8</v>
      </c>
    </row>
    <row r="32" spans="1:9" ht="53.4" customHeight="1" thickBot="1" x14ac:dyDescent="0.3">
      <c r="A32" s="44">
        <v>16</v>
      </c>
      <c r="B32" s="53" t="s">
        <v>47</v>
      </c>
      <c r="C32" s="38" t="s">
        <v>24</v>
      </c>
      <c r="D32" s="47">
        <v>14980</v>
      </c>
      <c r="E32" s="49">
        <v>0</v>
      </c>
      <c r="F32" s="47">
        <v>14980</v>
      </c>
      <c r="G32" s="49">
        <f t="shared" si="0"/>
        <v>0</v>
      </c>
      <c r="H32" s="47">
        <f t="shared" si="1"/>
        <v>100</v>
      </c>
      <c r="I32" s="49" t="s">
        <v>8</v>
      </c>
    </row>
    <row r="33" spans="1:9" ht="19.95" customHeight="1" thickBot="1" x14ac:dyDescent="0.45">
      <c r="A33" s="54"/>
      <c r="B33" s="55" t="s">
        <v>1</v>
      </c>
      <c r="C33" s="55"/>
      <c r="D33" s="56">
        <f>SUM(D8:D32)</f>
        <v>5438446</v>
      </c>
      <c r="E33" s="56">
        <f>SUM(E8:E32)</f>
        <v>1511538.95</v>
      </c>
      <c r="F33" s="56">
        <f>SUM(F8:F32)</f>
        <v>1388857.41</v>
      </c>
      <c r="G33" s="56">
        <f>SUM(G8:G32)</f>
        <v>2538049.64</v>
      </c>
      <c r="H33" s="57">
        <f t="shared" si="1"/>
        <v>53.331344284746045</v>
      </c>
      <c r="I33" s="54"/>
    </row>
    <row r="34" spans="1:9" s="16" customFormat="1" ht="19.95" customHeight="1" thickBot="1" x14ac:dyDescent="0.45">
      <c r="A34" s="21"/>
      <c r="B34" s="22"/>
      <c r="C34" s="22"/>
      <c r="D34" s="4"/>
      <c r="E34" s="4"/>
      <c r="F34" s="4"/>
      <c r="G34" s="4"/>
      <c r="H34" s="23"/>
      <c r="I34" s="21"/>
    </row>
    <row r="35" spans="1:9" s="24" customFormat="1" ht="19.95" customHeight="1" thickBot="1" x14ac:dyDescent="0.45">
      <c r="A35" s="21"/>
      <c r="B35" s="22"/>
      <c r="C35" s="63" t="s">
        <v>50</v>
      </c>
      <c r="D35" s="64"/>
      <c r="E35" s="56">
        <f>E33+F33</f>
        <v>2900396.36</v>
      </c>
      <c r="F35" s="4"/>
      <c r="G35" s="4"/>
      <c r="H35" s="23"/>
      <c r="I35" s="21"/>
    </row>
    <row r="36" spans="1:9" s="24" customFormat="1" ht="19.95" customHeight="1" thickBot="1" x14ac:dyDescent="0.45">
      <c r="A36" s="21"/>
      <c r="B36" s="22"/>
      <c r="C36" s="61" t="s">
        <v>5</v>
      </c>
      <c r="D36" s="62"/>
      <c r="E36" s="56">
        <f>E35*100/D33</f>
        <v>53.331344284746045</v>
      </c>
      <c r="F36" s="4"/>
      <c r="G36" s="4"/>
      <c r="H36" s="23"/>
      <c r="I36" s="21"/>
    </row>
    <row r="37" spans="1:9" s="24" customFormat="1" ht="19.95" customHeight="1" x14ac:dyDescent="0.4">
      <c r="A37" s="21"/>
      <c r="B37" s="22"/>
      <c r="C37" s="22"/>
      <c r="D37" s="4"/>
      <c r="E37" s="4"/>
      <c r="F37" s="4"/>
      <c r="G37" s="4"/>
      <c r="H37" s="23"/>
      <c r="I37" s="21"/>
    </row>
    <row r="38" spans="1:9" s="25" customFormat="1" ht="19.95" customHeight="1" x14ac:dyDescent="0.4">
      <c r="A38" s="17"/>
      <c r="B38" s="18"/>
      <c r="C38" s="18"/>
      <c r="D38" s="4"/>
      <c r="E38" s="4"/>
      <c r="F38" s="4"/>
      <c r="G38" s="4"/>
      <c r="H38" s="19"/>
      <c r="I38" s="20"/>
    </row>
    <row r="39" spans="1:9" s="25" customFormat="1" ht="19.95" customHeight="1" x14ac:dyDescent="0.4">
      <c r="A39" s="17"/>
      <c r="B39" s="26"/>
      <c r="C39" s="26"/>
      <c r="D39" s="26"/>
      <c r="E39" s="27" t="s">
        <v>46</v>
      </c>
      <c r="F39" s="4"/>
      <c r="G39" s="4"/>
      <c r="H39" s="19"/>
      <c r="I39" s="20"/>
    </row>
    <row r="40" spans="1:9" s="25" customFormat="1" ht="19.95" customHeight="1" x14ac:dyDescent="0.4">
      <c r="A40" s="17"/>
      <c r="B40" s="12" t="s">
        <v>51</v>
      </c>
      <c r="C40" s="11"/>
      <c r="D40" s="26"/>
      <c r="E40" s="11" t="s">
        <v>42</v>
      </c>
      <c r="F40" s="5"/>
      <c r="G40" s="13" t="s">
        <v>45</v>
      </c>
      <c r="H40" s="28"/>
      <c r="I40" s="20"/>
    </row>
    <row r="41" spans="1:9" s="25" customFormat="1" ht="20.25" customHeight="1" x14ac:dyDescent="0.4">
      <c r="A41" s="17"/>
      <c r="B41" s="3" t="s">
        <v>40</v>
      </c>
      <c r="C41" s="3"/>
      <c r="D41" s="3"/>
      <c r="E41" s="3"/>
      <c r="F41" s="3" t="s">
        <v>43</v>
      </c>
      <c r="G41" s="5"/>
      <c r="H41" s="28"/>
      <c r="I41" s="20"/>
    </row>
    <row r="42" spans="1:9" s="25" customFormat="1" ht="20.25" customHeight="1" x14ac:dyDescent="0.4">
      <c r="A42" s="17"/>
      <c r="B42" s="3" t="s">
        <v>41</v>
      </c>
      <c r="C42" s="3"/>
      <c r="D42" s="3"/>
      <c r="E42" s="3"/>
      <c r="F42" s="3" t="s">
        <v>44</v>
      </c>
      <c r="G42" s="5"/>
      <c r="H42" s="28"/>
      <c r="I42" s="20"/>
    </row>
    <row r="43" spans="1:9" s="25" customFormat="1" ht="22.5" customHeight="1" x14ac:dyDescent="0.4">
      <c r="A43" s="17"/>
      <c r="B43" s="14">
        <v>46115</v>
      </c>
      <c r="C43" s="3"/>
      <c r="D43" s="3"/>
      <c r="E43" s="3"/>
      <c r="F43" s="14">
        <v>46115</v>
      </c>
      <c r="G43" s="5"/>
      <c r="H43" s="28"/>
      <c r="I43" s="20"/>
    </row>
    <row r="44" spans="1:9" ht="21" x14ac:dyDescent="0.4">
      <c r="B44" s="9"/>
      <c r="C44" s="3"/>
      <c r="D44" s="2"/>
      <c r="E44" s="2"/>
    </row>
    <row r="45" spans="1:9" ht="21" x14ac:dyDescent="0.4">
      <c r="B45" s="8"/>
      <c r="C45" s="3"/>
      <c r="D45" s="2"/>
      <c r="E45" s="2"/>
    </row>
    <row r="48" spans="1:9" ht="14.25" customHeight="1" x14ac:dyDescent="0.25"/>
    <row r="49" ht="14.25" customHeight="1" x14ac:dyDescent="0.25"/>
    <row r="50" ht="14.25" customHeight="1" x14ac:dyDescent="0.25"/>
  </sheetData>
  <mergeCells count="14">
    <mergeCell ref="B33:C33"/>
    <mergeCell ref="C35:D35"/>
    <mergeCell ref="C36:D36"/>
    <mergeCell ref="E4:F4"/>
    <mergeCell ref="A1:I1"/>
    <mergeCell ref="A2:I2"/>
    <mergeCell ref="A3:I3"/>
    <mergeCell ref="I4:I6"/>
    <mergeCell ref="H4:H6"/>
    <mergeCell ref="A4:A6"/>
    <mergeCell ref="B4:B6"/>
    <mergeCell ref="G4:G6"/>
    <mergeCell ref="D4:D6"/>
    <mergeCell ref="C4:C6"/>
  </mergeCells>
  <pageMargins left="0.70866141732283472" right="0.70866141732283472" top="0.74803149606299213" bottom="0.64322916666666663" header="0.31496062992125984" footer="0.31496062992125984"/>
  <pageSetup paperSize="9" scale="74" fitToHeight="0" orientation="landscape" horizontalDpi="300" verticalDpi="300" r:id="rId1"/>
  <rowBreaks count="4" manualBreakCount="4">
    <brk id="17" max="6" man="1"/>
    <brk id="21" max="8" man="1"/>
    <brk id="25" max="8" man="1"/>
    <brk id="29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Sophie</cp:lastModifiedBy>
  <cp:lastPrinted>2026-07-22T03:33:26Z</cp:lastPrinted>
  <dcterms:created xsi:type="dcterms:W3CDTF">2024-01-10T07:59:11Z</dcterms:created>
  <dcterms:modified xsi:type="dcterms:W3CDTF">2026-07-22T04:53:09Z</dcterms:modified>
</cp:coreProperties>
</file>